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ndaV\Desktop\30.09.2021. Domes sēde\"/>
    </mc:Choice>
  </mc:AlternateContent>
  <xr:revisionPtr revIDLastSave="0" documentId="13_ncr:1_{9240593A-7C8D-42D4-9F33-5793230192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ērķdotācija" sheetId="1" r:id="rId1"/>
    <sheet name="Kval. pak. Kusas pamatskola 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C12" i="3"/>
  <c r="G11" i="3"/>
  <c r="O27" i="1" s="1"/>
  <c r="D11" i="3"/>
  <c r="D12" i="3" s="1"/>
  <c r="G10" i="1"/>
  <c r="H10" i="1" s="1"/>
  <c r="I10" i="1" s="1"/>
  <c r="G24" i="1"/>
  <c r="H24" i="1" s="1"/>
  <c r="I24" i="1" s="1"/>
  <c r="G23" i="1"/>
  <c r="H23" i="1" s="1"/>
  <c r="I23" i="1" s="1"/>
  <c r="G22" i="1"/>
  <c r="H22" i="1" s="1"/>
  <c r="I22" i="1" s="1"/>
  <c r="G21" i="1"/>
  <c r="H21" i="1" s="1"/>
  <c r="I21" i="1" s="1"/>
  <c r="G20" i="1"/>
  <c r="H20" i="1" s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9" i="1"/>
  <c r="H9" i="1" s="1"/>
  <c r="I9" i="1" s="1"/>
  <c r="G8" i="1"/>
  <c r="H8" i="1" s="1"/>
  <c r="I8" i="1" s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K9" i="1" l="1"/>
  <c r="G12" i="3"/>
  <c r="J13" i="1"/>
  <c r="E11" i="3"/>
  <c r="E12" i="3" s="1"/>
  <c r="J16" i="1"/>
  <c r="J22" i="1"/>
  <c r="J8" i="1"/>
  <c r="J10" i="1"/>
  <c r="J19" i="1"/>
  <c r="K18" i="1"/>
  <c r="K12" i="1"/>
  <c r="K21" i="1"/>
  <c r="L21" i="1" s="1"/>
  <c r="K15" i="1"/>
  <c r="K24" i="1"/>
  <c r="K10" i="1"/>
  <c r="K13" i="1"/>
  <c r="K16" i="1"/>
  <c r="L16" i="1" s="1"/>
  <c r="K19" i="1"/>
  <c r="K22" i="1"/>
  <c r="J11" i="1"/>
  <c r="J14" i="1"/>
  <c r="J17" i="1"/>
  <c r="J20" i="1"/>
  <c r="J23" i="1"/>
  <c r="K8" i="1"/>
  <c r="K11" i="1"/>
  <c r="L11" i="1" s="1"/>
  <c r="K14" i="1"/>
  <c r="L14" i="1" s="1"/>
  <c r="K17" i="1"/>
  <c r="L17" i="1" s="1"/>
  <c r="K20" i="1"/>
  <c r="L20" i="1" s="1"/>
  <c r="K23" i="1"/>
  <c r="L23" i="1" s="1"/>
  <c r="J9" i="1"/>
  <c r="L9" i="1" s="1"/>
  <c r="J12" i="1"/>
  <c r="J15" i="1"/>
  <c r="J18" i="1"/>
  <c r="J21" i="1"/>
  <c r="J24" i="1"/>
  <c r="L13" i="1" l="1"/>
  <c r="L24" i="1"/>
  <c r="L19" i="1"/>
  <c r="L18" i="1"/>
  <c r="L12" i="1"/>
  <c r="L8" i="1"/>
  <c r="L22" i="1"/>
  <c r="L15" i="1"/>
  <c r="L10" i="1"/>
  <c r="P31" i="1" l="1"/>
  <c r="E25" i="1"/>
  <c r="D25" i="1"/>
  <c r="C25" i="1"/>
  <c r="F25" i="1" l="1"/>
  <c r="G25" i="1" l="1"/>
  <c r="H25" i="1" l="1"/>
  <c r="I25" i="1"/>
  <c r="J25" i="1"/>
  <c r="K25" i="1" l="1"/>
  <c r="L25" i="1"/>
  <c r="M25" i="1" l="1"/>
  <c r="N25" i="1" l="1"/>
  <c r="O25" i="1"/>
  <c r="O28" i="1" s="1"/>
</calcChain>
</file>

<file path=xl/sharedStrings.xml><?xml version="1.0" encoding="utf-8"?>
<sst xmlns="http://schemas.openxmlformats.org/spreadsheetml/2006/main" count="72" uniqueCount="66">
  <si>
    <t>Nr.p.k.</t>
  </si>
  <si>
    <t>izglītības iestādes nosaukums</t>
  </si>
  <si>
    <t>Vispārējās programmas normētie</t>
  </si>
  <si>
    <t>Speciālās programmas normētie</t>
  </si>
  <si>
    <t>Pedagogu likmes mēnesī</t>
  </si>
  <si>
    <t xml:space="preserve">Vadītājiem un vietniekiem 15% </t>
  </si>
  <si>
    <t>Atbalsta personālam 5,43%</t>
  </si>
  <si>
    <t>Tarificējamās likmes atbalsta personālam</t>
  </si>
  <si>
    <t>Madonas Valsts ģimnāzija</t>
  </si>
  <si>
    <t>Madonas pilsētas vidusskola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</si>
  <si>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</si>
  <si>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</si>
  <si>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</si>
  <si>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</si>
  <si>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</si>
  <si>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</si>
  <si>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</si>
  <si>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</si>
  <si>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</si>
  <si>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</si>
  <si>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Vestienas pamatskola</t>
  </si>
  <si>
    <t>KOPĀ</t>
  </si>
  <si>
    <t>N.p.k.</t>
  </si>
  <si>
    <t>Pilsēta, pagastu pārvalde, izglītības iestāde</t>
  </si>
  <si>
    <t>3.kvalitātes pakāpe</t>
  </si>
  <si>
    <t>Kopā</t>
  </si>
  <si>
    <t>Mērķdotācijas sadalījums Madonas novada pašvaldības vispārējās pamatizglītības un vispārējās vidējās izglītības iestāžu pedagogu darba samaksai un valsts sociālās apdrošināšanas obligātajām iemaksām no 2021.gada septembra līdz decembrim</t>
  </si>
  <si>
    <t>1.</t>
  </si>
  <si>
    <t>2.</t>
  </si>
  <si>
    <t>Cesvaines vidusskola</t>
  </si>
  <si>
    <t>3.</t>
  </si>
  <si>
    <t>Ērgļu vidusskola</t>
  </si>
  <si>
    <t>4.</t>
  </si>
  <si>
    <t>Lubānas vidusskola</t>
  </si>
  <si>
    <t>5.</t>
  </si>
  <si>
    <t>6.</t>
  </si>
  <si>
    <t>Madonas pilsētas vidusskola (neklātiene)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</si>
  <si>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</si>
  <si>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</si>
  <si>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</si>
  <si>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</si>
  <si>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</si>
  <si>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</si>
  <si>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</si>
  <si>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</si>
  <si>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</si>
  <si>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</si>
  <si>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Pedag.likmesX830 eiro </t>
  </si>
  <si>
    <t>Pedagogu papildus pienākumiem vai algas palielināšanai, piemaksām par 1., 2.,3.kv.p. (18,48%)</t>
  </si>
  <si>
    <t>Kvalitātes pakāpes</t>
  </si>
  <si>
    <t>s</t>
  </si>
  <si>
    <t>Darba samaksa, EUR</t>
  </si>
  <si>
    <t xml:space="preserve">Darba devēja VSAOI,  EUR </t>
  </si>
  <si>
    <t xml:space="preserve">Kopā    4 mēnešiem, EUR </t>
  </si>
  <si>
    <t>3.kvalitātes pakāpe (likmes)</t>
  </si>
  <si>
    <t>Izglītojamo uz 01.09.2021</t>
  </si>
  <si>
    <t>Normētie izglītojamie  kopā</t>
  </si>
  <si>
    <t>Kopā mērķdotācija mēnesī tarifikācijai, EUR</t>
  </si>
  <si>
    <t>Mērķdotācija mēnesim ar VSAOI, EUR</t>
  </si>
  <si>
    <t>Mērķdotācija 4 mēnešiem ar VSAOI, EUR</t>
  </si>
  <si>
    <t>Kopā mēnesī, EUR</t>
  </si>
  <si>
    <r>
      <t xml:space="preserve">Mērķdotācijas sadalījums Madonas novada pašvaldības vispārējās </t>
    </r>
    <r>
      <rPr>
        <b/>
        <sz val="14"/>
        <color theme="1"/>
        <rFont val="Times New Roman"/>
        <family val="1"/>
        <charset val="186"/>
      </rPr>
      <t>pamatizglītības un vispārējās vidējās izglītības</t>
    </r>
    <r>
      <rPr>
        <sz val="14"/>
        <color theme="1"/>
        <rFont val="Times New Roman"/>
        <family val="1"/>
        <charset val="186"/>
      </rPr>
      <t xml:space="preserve"> iestāžu pedagogu </t>
    </r>
    <r>
      <rPr>
        <b/>
        <sz val="14"/>
        <color theme="1"/>
        <rFont val="Times New Roman"/>
        <family val="1"/>
        <charset val="186"/>
      </rPr>
      <t>piemaksai par kvalitāti</t>
    </r>
    <r>
      <rPr>
        <sz val="14"/>
        <color theme="1"/>
        <rFont val="Times New Roman"/>
        <family val="1"/>
        <charset val="186"/>
      </rPr>
      <t xml:space="preserve"> un valsts sociālās apdrošināšanas obligātajām iemaksām no 2021.gada septembra līdz decembrim</t>
    </r>
  </si>
  <si>
    <t>Pielikums</t>
  </si>
  <si>
    <t>Madonas novada pašvaldības domes</t>
  </si>
  <si>
    <t>30.09.2021. lēmumam Nr.286</t>
  </si>
  <si>
    <t>(Prot.Nr.11, 32.p.)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</si>
</sst>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indexed="8"/>
      <name val="Calibri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1" fillId="0" borderId="0" xfId="0" applyFont="1"/>
    <xf numFmtId="0" fontId="6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" fontId="6" fillId="0" borderId="0" xfId="1" applyNumberFormat="1"/>
    <xf numFmtId="0" fontId="5" fillId="0" borderId="0" xfId="1" applyFont="1"/>
    <xf numFmtId="2" fontId="6" fillId="0" borderId="0" xfId="1" applyNumberFormat="1"/>
    <xf numFmtId="0" fontId="9" fillId="0" borderId="0" xfId="1" applyFont="1"/>
    <xf numFmtId="0" fontId="7" fillId="0" borderId="0" xfId="1" applyFont="1"/>
    <xf numFmtId="1" fontId="7" fillId="0" borderId="0" xfId="1" applyNumberFormat="1" applyFont="1"/>
    <xf numFmtId="0" fontId="9" fillId="0" borderId="1" xfId="1" applyFont="1" applyBorder="1" applyAlignment="1">
      <alignment horizontal="center" vertical="top"/>
    </xf>
    <xf numFmtId="1" fontId="9" fillId="0" borderId="1" xfId="1" applyNumberFormat="1" applyFont="1" applyBorder="1" applyAlignment="1">
      <alignment horizontal="center" vertical="top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164" fontId="10" fillId="0" borderId="1" xfId="1" applyNumberFormat="1" applyFont="1" applyBorder="1"/>
    <xf numFmtId="2" fontId="10" fillId="0" borderId="1" xfId="1" applyNumberFormat="1" applyFont="1" applyBorder="1"/>
    <xf numFmtId="2" fontId="11" fillId="0" borderId="1" xfId="1" applyNumberFormat="1" applyFont="1" applyBorder="1"/>
    <xf numFmtId="0" fontId="11" fillId="2" borderId="1" xfId="1" applyFont="1" applyFill="1" applyBorder="1"/>
    <xf numFmtId="0" fontId="12" fillId="3" borderId="1" xfId="1" applyFont="1" applyFill="1" applyBorder="1"/>
    <xf numFmtId="164" fontId="11" fillId="3" borderId="1" xfId="1" applyNumberFormat="1" applyFont="1" applyFill="1" applyBorder="1"/>
    <xf numFmtId="2" fontId="11" fillId="3" borderId="1" xfId="1" applyNumberFormat="1" applyFont="1" applyFill="1" applyBorder="1"/>
    <xf numFmtId="0" fontId="10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 vertical="center" wrapText="1" readingOrder="1"/>
      <protection locked="0"/>
    </xf>
    <xf numFmtId="164" fontId="14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1" xfId="0" applyFont="1" applyBorder="1"/>
    <xf numFmtId="164" fontId="14" fillId="0" borderId="0" xfId="0" applyNumberFormat="1" applyFont="1"/>
    <xf numFmtId="2" fontId="15" fillId="0" borderId="1" xfId="0" applyNumberFormat="1" applyFont="1" applyBorder="1"/>
    <xf numFmtId="49" fontId="15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right"/>
    </xf>
    <xf numFmtId="0" fontId="13" fillId="0" borderId="5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8" fillId="0" borderId="0" xfId="1" applyFont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8" xfId="1" applyFont="1" applyBorder="1"/>
    <xf numFmtId="0" fontId="10" fillId="0" borderId="3" xfId="1" applyFont="1" applyBorder="1" applyAlignment="1">
      <alignment horizontal="center" wrapText="1"/>
    </xf>
    <xf numFmtId="0" fontId="10" fillId="0" borderId="9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4" xfId="1" applyFont="1" applyBorder="1" applyAlignment="1">
      <alignment horizontal="center"/>
    </xf>
  </cellXfs>
  <cellStyles count="2">
    <cellStyle name="Parasts" xfId="0" builtinId="0"/>
    <cellStyle name="Parasts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workbookViewId="0">
      <selection activeCell="O4" sqref="M1:O4"/>
    </sheetView>
  </sheetViews>
  <sheetFormatPr defaultRowHeight="15" x14ac:dyDescent="0.25"/>
  <cols>
    <col min="2" max="2" width="33.140625" customWidth="1"/>
    <col min="3" max="3" width="13.7109375" customWidth="1"/>
    <col min="4" max="4" width="12" hidden="1" customWidth="1"/>
    <col min="5" max="5" width="11.140625" hidden="1" customWidth="1"/>
    <col min="6" max="6" width="10.85546875" bestFit="1" customWidth="1"/>
    <col min="7" max="7" width="9.7109375" hidden="1" customWidth="1"/>
    <col min="8" max="8" width="12.85546875" hidden="1" customWidth="1"/>
    <col min="9" max="9" width="19" hidden="1" customWidth="1"/>
    <col min="10" max="10" width="13.42578125" hidden="1" customWidth="1"/>
    <col min="11" max="11" width="11.42578125" hidden="1" customWidth="1"/>
    <col min="12" max="12" width="12.7109375" hidden="1" customWidth="1"/>
    <col min="13" max="13" width="13.28515625" customWidth="1"/>
    <col min="14" max="14" width="17.140625" customWidth="1"/>
    <col min="15" max="15" width="12.42578125" customWidth="1"/>
    <col min="16" max="16" width="9.140625" hidden="1" customWidth="1"/>
  </cols>
  <sheetData>
    <row r="1" spans="1:16" x14ac:dyDescent="0.25">
      <c r="M1" t="s">
        <v>62</v>
      </c>
    </row>
    <row r="2" spans="1:16" x14ac:dyDescent="0.25">
      <c r="M2" t="s">
        <v>63</v>
      </c>
    </row>
    <row r="3" spans="1:16" x14ac:dyDescent="0.25">
      <c r="M3" t="s">
        <v>64</v>
      </c>
    </row>
    <row r="4" spans="1:16" x14ac:dyDescent="0.25">
      <c r="M4" t="s">
        <v>65</v>
      </c>
    </row>
    <row r="6" spans="1:16" ht="61.5" customHeight="1" x14ac:dyDescent="0.3">
      <c r="A6" s="52" t="s">
        <v>26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6" ht="75" x14ac:dyDescent="0.25">
      <c r="A7" s="28" t="s">
        <v>0</v>
      </c>
      <c r="B7" s="48" t="s">
        <v>1</v>
      </c>
      <c r="C7" s="26" t="s">
        <v>55</v>
      </c>
      <c r="D7" s="49" t="s">
        <v>2</v>
      </c>
      <c r="E7" s="49" t="s">
        <v>3</v>
      </c>
      <c r="F7" s="26" t="s">
        <v>56</v>
      </c>
      <c r="G7" s="50" t="s">
        <v>4</v>
      </c>
      <c r="H7" s="49" t="s">
        <v>47</v>
      </c>
      <c r="I7" s="49" t="s">
        <v>48</v>
      </c>
      <c r="J7" s="49" t="s">
        <v>5</v>
      </c>
      <c r="K7" s="49" t="s">
        <v>6</v>
      </c>
      <c r="L7" s="49" t="s">
        <v>7</v>
      </c>
      <c r="M7" s="26" t="s">
        <v>57</v>
      </c>
      <c r="N7" s="27" t="s">
        <v>58</v>
      </c>
      <c r="O7" s="27" t="s">
        <v>59</v>
      </c>
    </row>
    <row r="8" spans="1:16" ht="15.75" x14ac:dyDescent="0.25">
      <c r="A8" s="28" t="s">
        <v>27</v>
      </c>
      <c r="B8" s="29" t="s">
        <v>10</v>
      </c>
      <c r="C8" s="30">
        <v>153</v>
      </c>
      <c r="D8" s="31">
        <v>172.3</v>
      </c>
      <c r="E8" s="32">
        <v>0</v>
      </c>
      <c r="F8" s="30">
        <v>172.3</v>
      </c>
      <c r="G8" s="32">
        <f>ROUND(F8/10.5,3)</f>
        <v>16.41</v>
      </c>
      <c r="H8" s="33">
        <f>G8*830</f>
        <v>13620.3</v>
      </c>
      <c r="I8" s="33">
        <f>H8*0.1848</f>
        <v>2517.0314399999997</v>
      </c>
      <c r="J8" s="33">
        <f>H8*0.15</f>
        <v>2043.0449999999998</v>
      </c>
      <c r="K8" s="33">
        <f>H8*0.0543</f>
        <v>739.58228999999994</v>
      </c>
      <c r="L8" s="33">
        <f>K8+J8</f>
        <v>2782.6272899999999</v>
      </c>
      <c r="M8" s="34">
        <v>18919.958729999998</v>
      </c>
      <c r="N8" s="35">
        <v>23383</v>
      </c>
      <c r="O8" s="36">
        <f>N8*4</f>
        <v>93532</v>
      </c>
      <c r="P8">
        <v>169272</v>
      </c>
    </row>
    <row r="9" spans="1:16" ht="15.75" x14ac:dyDescent="0.25">
      <c r="A9" s="28" t="s">
        <v>28</v>
      </c>
      <c r="B9" s="29" t="s">
        <v>29</v>
      </c>
      <c r="C9" s="30">
        <v>269</v>
      </c>
      <c r="D9" s="31">
        <v>299.39999999999998</v>
      </c>
      <c r="E9" s="37">
        <v>18.399999999999999</v>
      </c>
      <c r="F9" s="30">
        <v>317.8</v>
      </c>
      <c r="G9" s="37">
        <f>ROUND(F9/11.5,3)</f>
        <v>27.635000000000002</v>
      </c>
      <c r="H9" s="38">
        <f t="shared" ref="H9:H24" si="0">G9*830</f>
        <v>22937.050000000003</v>
      </c>
      <c r="I9" s="33">
        <f t="shared" ref="I9:I24" si="1">H9*0.1848</f>
        <v>4238.7668400000002</v>
      </c>
      <c r="J9" s="38">
        <f t="shared" ref="J9:J24" si="2">H9*0.15</f>
        <v>3440.5575000000003</v>
      </c>
      <c r="K9" s="38">
        <f t="shared" ref="K9:K24" si="3">H9*0.0543</f>
        <v>1245.4818150000001</v>
      </c>
      <c r="L9" s="38">
        <f t="shared" ref="L9:L24" si="4">K9+J9</f>
        <v>4686.039315</v>
      </c>
      <c r="M9" s="34">
        <v>31861.856155000005</v>
      </c>
      <c r="N9" s="35">
        <v>39378</v>
      </c>
      <c r="O9" s="36">
        <f t="shared" ref="O9:O24" si="5">N9*4</f>
        <v>157512</v>
      </c>
    </row>
    <row r="10" spans="1:16" ht="15.75" x14ac:dyDescent="0.25">
      <c r="A10" s="28" t="s">
        <v>30</v>
      </c>
      <c r="B10" s="29" t="s">
        <v>31</v>
      </c>
      <c r="C10" s="30">
        <v>204</v>
      </c>
      <c r="D10" s="31">
        <v>236</v>
      </c>
      <c r="E10" s="37">
        <v>8.9</v>
      </c>
      <c r="F10" s="30">
        <v>244.9</v>
      </c>
      <c r="G10" s="37">
        <f>ROUND(F10/10,3)</f>
        <v>24.49</v>
      </c>
      <c r="H10" s="38">
        <f>G10*830</f>
        <v>20326.699999999997</v>
      </c>
      <c r="I10" s="33">
        <f t="shared" si="1"/>
        <v>3756.3741599999994</v>
      </c>
      <c r="J10" s="38">
        <f t="shared" si="2"/>
        <v>3049.0049999999997</v>
      </c>
      <c r="K10" s="38">
        <f t="shared" si="3"/>
        <v>1103.7398099999998</v>
      </c>
      <c r="L10" s="38">
        <f t="shared" si="4"/>
        <v>4152.7448099999992</v>
      </c>
      <c r="M10" s="34">
        <v>28235.818969999997</v>
      </c>
      <c r="N10" s="35">
        <v>34897</v>
      </c>
      <c r="O10" s="36">
        <f t="shared" si="5"/>
        <v>139588</v>
      </c>
    </row>
    <row r="11" spans="1:16" ht="15.75" x14ac:dyDescent="0.25">
      <c r="A11" s="28" t="s">
        <v>32</v>
      </c>
      <c r="B11" s="29" t="s">
        <v>33</v>
      </c>
      <c r="C11" s="30">
        <v>171</v>
      </c>
      <c r="D11" s="31">
        <v>190.15</v>
      </c>
      <c r="E11" s="37">
        <v>4.5999999999999996</v>
      </c>
      <c r="F11" s="30">
        <v>194.75</v>
      </c>
      <c r="G11" s="37">
        <f>ROUND(F11/10,3)</f>
        <v>19.475000000000001</v>
      </c>
      <c r="H11" s="38">
        <f t="shared" si="0"/>
        <v>16164.250000000002</v>
      </c>
      <c r="I11" s="33">
        <f t="shared" si="1"/>
        <v>2987.1534000000001</v>
      </c>
      <c r="J11" s="38">
        <f t="shared" si="2"/>
        <v>2424.6375000000003</v>
      </c>
      <c r="K11" s="38">
        <f t="shared" si="3"/>
        <v>877.71877500000016</v>
      </c>
      <c r="L11" s="38">
        <f t="shared" si="4"/>
        <v>3302.3562750000006</v>
      </c>
      <c r="M11" s="34">
        <v>22453.759675000001</v>
      </c>
      <c r="N11" s="35">
        <v>27751</v>
      </c>
      <c r="O11" s="36">
        <f t="shared" si="5"/>
        <v>111004</v>
      </c>
    </row>
    <row r="12" spans="1:16" ht="15.75" x14ac:dyDescent="0.25">
      <c r="A12" s="28" t="s">
        <v>34</v>
      </c>
      <c r="B12" s="29" t="s">
        <v>8</v>
      </c>
      <c r="C12" s="30">
        <v>263</v>
      </c>
      <c r="D12" s="31">
        <v>396.16</v>
      </c>
      <c r="E12" s="37">
        <v>0</v>
      </c>
      <c r="F12" s="30">
        <v>396.16</v>
      </c>
      <c r="G12" s="37">
        <f>ROUND(F12/13,3)</f>
        <v>30.474</v>
      </c>
      <c r="H12" s="38">
        <f t="shared" si="0"/>
        <v>25293.420000000002</v>
      </c>
      <c r="I12" s="33">
        <f t="shared" si="1"/>
        <v>4674.2240160000001</v>
      </c>
      <c r="J12" s="38">
        <f t="shared" si="2"/>
        <v>3794.0129999999999</v>
      </c>
      <c r="K12" s="38">
        <f t="shared" si="3"/>
        <v>1373.4327060000001</v>
      </c>
      <c r="L12" s="38">
        <f t="shared" si="4"/>
        <v>5167.4457060000004</v>
      </c>
      <c r="M12" s="34">
        <v>35135.089722000004</v>
      </c>
      <c r="N12" s="35">
        <v>43423</v>
      </c>
      <c r="O12" s="36">
        <f t="shared" si="5"/>
        <v>173692</v>
      </c>
    </row>
    <row r="13" spans="1:16" ht="15.75" x14ac:dyDescent="0.25">
      <c r="A13" s="53" t="s">
        <v>35</v>
      </c>
      <c r="B13" s="29" t="s">
        <v>9</v>
      </c>
      <c r="C13" s="30">
        <v>951</v>
      </c>
      <c r="D13" s="39">
        <v>1035.0999999999999</v>
      </c>
      <c r="E13" s="37">
        <v>37.799999999999997</v>
      </c>
      <c r="F13" s="30">
        <v>1072.9000000000001</v>
      </c>
      <c r="G13" s="37">
        <f>ROUND(F13/13,3)</f>
        <v>82.531000000000006</v>
      </c>
      <c r="H13" s="38">
        <f t="shared" si="0"/>
        <v>68500.73000000001</v>
      </c>
      <c r="I13" s="33">
        <f t="shared" si="1"/>
        <v>12658.934904000002</v>
      </c>
      <c r="J13" s="38">
        <f t="shared" si="2"/>
        <v>10275.1095</v>
      </c>
      <c r="K13" s="38">
        <f t="shared" si="3"/>
        <v>3719.5896390000007</v>
      </c>
      <c r="L13" s="38">
        <f t="shared" si="4"/>
        <v>13994.699139</v>
      </c>
      <c r="M13" s="34">
        <v>95154.364043000009</v>
      </c>
      <c r="N13" s="35">
        <v>117601</v>
      </c>
      <c r="O13" s="36">
        <f t="shared" si="5"/>
        <v>470404</v>
      </c>
    </row>
    <row r="14" spans="1:16" ht="31.5" x14ac:dyDescent="0.25">
      <c r="A14" s="54"/>
      <c r="B14" s="29" t="s">
        <v>36</v>
      </c>
      <c r="C14" s="30">
        <v>32</v>
      </c>
      <c r="D14" s="39">
        <v>21.24</v>
      </c>
      <c r="E14" s="37">
        <v>0</v>
      </c>
      <c r="F14" s="30">
        <v>21.24</v>
      </c>
      <c r="G14" s="37">
        <f>ROUND(F14/13,3)</f>
        <v>1.6339999999999999</v>
      </c>
      <c r="H14" s="38">
        <f t="shared" si="0"/>
        <v>1356.22</v>
      </c>
      <c r="I14" s="33">
        <f t="shared" si="1"/>
        <v>250.629456</v>
      </c>
      <c r="J14" s="38">
        <f t="shared" si="2"/>
        <v>203.43299999999999</v>
      </c>
      <c r="K14" s="38">
        <f t="shared" si="3"/>
        <v>73.642746000000002</v>
      </c>
      <c r="L14" s="38">
        <f t="shared" si="4"/>
        <v>277.07574599999998</v>
      </c>
      <c r="M14" s="34">
        <v>1883.9252019999999</v>
      </c>
      <c r="N14" s="35">
        <v>2328</v>
      </c>
      <c r="O14" s="36">
        <f t="shared" si="5"/>
        <v>9312</v>
      </c>
    </row>
    <row r="15" spans="1:16" ht="15.75" x14ac:dyDescent="0.25">
      <c r="A15" s="28" t="s">
        <v>37</v>
      </c>
      <c r="B15" s="29" t="s">
        <v>11</v>
      </c>
      <c r="C15" s="30">
        <v>93</v>
      </c>
      <c r="D15" s="31">
        <v>102.3</v>
      </c>
      <c r="E15" s="37">
        <v>0</v>
      </c>
      <c r="F15" s="30">
        <v>102.3</v>
      </c>
      <c r="G15" s="37">
        <f t="shared" ref="G15:G24" si="6">ROUND(F15/10.5,3)</f>
        <v>9.7430000000000003</v>
      </c>
      <c r="H15" s="38">
        <f t="shared" si="0"/>
        <v>8086.6900000000005</v>
      </c>
      <c r="I15" s="33">
        <f t="shared" si="1"/>
        <v>1494.420312</v>
      </c>
      <c r="J15" s="38">
        <f t="shared" si="2"/>
        <v>1213.0035</v>
      </c>
      <c r="K15" s="38">
        <f t="shared" si="3"/>
        <v>439.10726700000004</v>
      </c>
      <c r="L15" s="38">
        <f t="shared" si="4"/>
        <v>1652.1107670000001</v>
      </c>
      <c r="M15" s="34">
        <v>11233.221079000001</v>
      </c>
      <c r="N15" s="35">
        <v>13883</v>
      </c>
      <c r="O15" s="36">
        <f t="shared" si="5"/>
        <v>55532</v>
      </c>
    </row>
    <row r="16" spans="1:16" ht="15.75" x14ac:dyDescent="0.25">
      <c r="A16" s="28" t="s">
        <v>38</v>
      </c>
      <c r="B16" s="29" t="s">
        <v>12</v>
      </c>
      <c r="C16" s="30">
        <v>97</v>
      </c>
      <c r="D16" s="31">
        <v>106.5</v>
      </c>
      <c r="E16" s="37">
        <v>2.6</v>
      </c>
      <c r="F16" s="30">
        <v>109.1</v>
      </c>
      <c r="G16" s="37">
        <f t="shared" si="6"/>
        <v>10.39</v>
      </c>
      <c r="H16" s="38">
        <f t="shared" si="0"/>
        <v>8623.7000000000007</v>
      </c>
      <c r="I16" s="33">
        <f t="shared" si="1"/>
        <v>1593.65976</v>
      </c>
      <c r="J16" s="38">
        <f t="shared" si="2"/>
        <v>1293.5550000000001</v>
      </c>
      <c r="K16" s="38">
        <f t="shared" si="3"/>
        <v>468.26691000000005</v>
      </c>
      <c r="L16" s="38">
        <f t="shared" si="4"/>
        <v>1761.8219100000001</v>
      </c>
      <c r="M16" s="34">
        <v>11979.181670000002</v>
      </c>
      <c r="N16" s="35">
        <v>14805</v>
      </c>
      <c r="O16" s="36">
        <f t="shared" si="5"/>
        <v>59220</v>
      </c>
    </row>
    <row r="17" spans="1:23" ht="15.75" x14ac:dyDescent="0.25">
      <c r="A17" s="28" t="s">
        <v>39</v>
      </c>
      <c r="B17" s="29" t="s">
        <v>13</v>
      </c>
      <c r="C17" s="30">
        <v>69</v>
      </c>
      <c r="D17" s="31">
        <v>67</v>
      </c>
      <c r="E17" s="37">
        <v>5</v>
      </c>
      <c r="F17" s="30">
        <v>72</v>
      </c>
      <c r="G17" s="37">
        <f t="shared" si="6"/>
        <v>6.8570000000000002</v>
      </c>
      <c r="H17" s="38">
        <f t="shared" si="0"/>
        <v>5691.31</v>
      </c>
      <c r="I17" s="33">
        <f t="shared" si="1"/>
        <v>1051.7540880000001</v>
      </c>
      <c r="J17" s="38">
        <f t="shared" si="2"/>
        <v>853.69650000000001</v>
      </c>
      <c r="K17" s="38">
        <f t="shared" si="3"/>
        <v>309.03813300000002</v>
      </c>
      <c r="L17" s="38">
        <f t="shared" si="4"/>
        <v>1162.734633</v>
      </c>
      <c r="M17" s="34">
        <v>7905.798721000001</v>
      </c>
      <c r="N17" s="35">
        <v>9771</v>
      </c>
      <c r="O17" s="36">
        <f t="shared" si="5"/>
        <v>39084</v>
      </c>
    </row>
    <row r="18" spans="1:23" ht="15.75" x14ac:dyDescent="0.25">
      <c r="A18" s="28" t="s">
        <v>40</v>
      </c>
      <c r="B18" s="29" t="s">
        <v>14</v>
      </c>
      <c r="C18" s="30">
        <v>77</v>
      </c>
      <c r="D18" s="31">
        <v>69</v>
      </c>
      <c r="E18" s="37">
        <v>21</v>
      </c>
      <c r="F18" s="30">
        <v>90</v>
      </c>
      <c r="G18" s="37">
        <f t="shared" si="6"/>
        <v>8.5709999999999997</v>
      </c>
      <c r="H18" s="38">
        <f t="shared" si="0"/>
        <v>7113.9299999999994</v>
      </c>
      <c r="I18" s="33">
        <f t="shared" si="1"/>
        <v>1314.6542639999998</v>
      </c>
      <c r="J18" s="38">
        <f t="shared" si="2"/>
        <v>1067.0894999999998</v>
      </c>
      <c r="K18" s="38">
        <f t="shared" si="3"/>
        <v>386.28639899999996</v>
      </c>
      <c r="L18" s="38">
        <f t="shared" si="4"/>
        <v>1453.3758989999997</v>
      </c>
      <c r="M18" s="34">
        <v>9881.9601629999997</v>
      </c>
      <c r="N18" s="35">
        <v>12213</v>
      </c>
      <c r="O18" s="36">
        <f t="shared" si="5"/>
        <v>48852</v>
      </c>
      <c r="W18" t="s">
        <v>50</v>
      </c>
    </row>
    <row r="19" spans="1:23" ht="15.75" x14ac:dyDescent="0.25">
      <c r="A19" s="28" t="s">
        <v>41</v>
      </c>
      <c r="B19" s="29" t="s">
        <v>15</v>
      </c>
      <c r="C19" s="30">
        <v>102</v>
      </c>
      <c r="D19" s="31">
        <v>110</v>
      </c>
      <c r="E19" s="37">
        <v>2.6</v>
      </c>
      <c r="F19" s="30">
        <v>112.6</v>
      </c>
      <c r="G19" s="37">
        <f t="shared" si="6"/>
        <v>10.724</v>
      </c>
      <c r="H19" s="38">
        <f t="shared" si="0"/>
        <v>8900.92</v>
      </c>
      <c r="I19" s="33">
        <f t="shared" si="1"/>
        <v>1644.8900159999998</v>
      </c>
      <c r="J19" s="38">
        <f t="shared" si="2"/>
        <v>1335.1379999999999</v>
      </c>
      <c r="K19" s="38">
        <f t="shared" si="3"/>
        <v>483.31995599999999</v>
      </c>
      <c r="L19" s="38">
        <f t="shared" si="4"/>
        <v>1818.457956</v>
      </c>
      <c r="M19" s="34">
        <v>12364.267972</v>
      </c>
      <c r="N19" s="35">
        <v>15281</v>
      </c>
      <c r="O19" s="36">
        <f t="shared" si="5"/>
        <v>61124</v>
      </c>
    </row>
    <row r="20" spans="1:23" ht="15.75" x14ac:dyDescent="0.25">
      <c r="A20" s="28" t="s">
        <v>42</v>
      </c>
      <c r="B20" s="29" t="s">
        <v>16</v>
      </c>
      <c r="C20" s="30">
        <v>66</v>
      </c>
      <c r="D20" s="31">
        <v>67.900000000000006</v>
      </c>
      <c r="E20" s="37">
        <v>13</v>
      </c>
      <c r="F20" s="30">
        <v>80.900000000000006</v>
      </c>
      <c r="G20" s="37">
        <f t="shared" si="6"/>
        <v>7.7050000000000001</v>
      </c>
      <c r="H20" s="38">
        <f t="shared" si="0"/>
        <v>6395.15</v>
      </c>
      <c r="I20" s="33">
        <f t="shared" si="1"/>
        <v>1181.8237199999999</v>
      </c>
      <c r="J20" s="38">
        <f t="shared" si="2"/>
        <v>959.27249999999992</v>
      </c>
      <c r="K20" s="38">
        <f t="shared" si="3"/>
        <v>347.25664499999999</v>
      </c>
      <c r="L20" s="38">
        <f t="shared" si="4"/>
        <v>1306.529145</v>
      </c>
      <c r="M20" s="34">
        <v>8883.5028650000004</v>
      </c>
      <c r="N20" s="35">
        <v>10979</v>
      </c>
      <c r="O20" s="36">
        <f t="shared" si="5"/>
        <v>43916</v>
      </c>
    </row>
    <row r="21" spans="1:23" ht="15.75" x14ac:dyDescent="0.25">
      <c r="A21" s="28" t="s">
        <v>43</v>
      </c>
      <c r="B21" s="29" t="s">
        <v>17</v>
      </c>
      <c r="C21" s="30">
        <v>49</v>
      </c>
      <c r="D21" s="31">
        <v>38</v>
      </c>
      <c r="E21" s="37">
        <v>29</v>
      </c>
      <c r="F21" s="30">
        <v>67</v>
      </c>
      <c r="G21" s="37">
        <f t="shared" si="6"/>
        <v>6.3810000000000002</v>
      </c>
      <c r="H21" s="38">
        <f t="shared" si="0"/>
        <v>5296.2300000000005</v>
      </c>
      <c r="I21" s="33">
        <f t="shared" si="1"/>
        <v>978.74330400000008</v>
      </c>
      <c r="J21" s="38">
        <f t="shared" si="2"/>
        <v>794.43450000000007</v>
      </c>
      <c r="K21" s="38">
        <f t="shared" si="3"/>
        <v>287.58528900000005</v>
      </c>
      <c r="L21" s="38">
        <f t="shared" si="4"/>
        <v>1082.0197890000002</v>
      </c>
      <c r="M21" s="34">
        <v>7356.993093000001</v>
      </c>
      <c r="N21" s="35">
        <v>9093</v>
      </c>
      <c r="O21" s="36">
        <f t="shared" si="5"/>
        <v>36372</v>
      </c>
    </row>
    <row r="22" spans="1:23" ht="15.75" x14ac:dyDescent="0.25">
      <c r="A22" s="28" t="s">
        <v>44</v>
      </c>
      <c r="B22" s="29" t="s">
        <v>18</v>
      </c>
      <c r="C22" s="30">
        <v>66</v>
      </c>
      <c r="D22" s="31">
        <v>60.3</v>
      </c>
      <c r="E22" s="37">
        <v>36.4</v>
      </c>
      <c r="F22" s="30">
        <v>96.7</v>
      </c>
      <c r="G22" s="37">
        <f t="shared" si="6"/>
        <v>9.2100000000000009</v>
      </c>
      <c r="H22" s="38">
        <f t="shared" si="0"/>
        <v>7644.3000000000011</v>
      </c>
      <c r="I22" s="33">
        <f t="shared" si="1"/>
        <v>1412.6666400000001</v>
      </c>
      <c r="J22" s="38">
        <f t="shared" si="2"/>
        <v>1146.6450000000002</v>
      </c>
      <c r="K22" s="38">
        <f t="shared" si="3"/>
        <v>415.08549000000005</v>
      </c>
      <c r="L22" s="38">
        <f t="shared" si="4"/>
        <v>1561.7304900000004</v>
      </c>
      <c r="M22" s="34">
        <v>10618.69713</v>
      </c>
      <c r="N22" s="35">
        <v>13124</v>
      </c>
      <c r="O22" s="36">
        <f t="shared" si="5"/>
        <v>52496</v>
      </c>
    </row>
    <row r="23" spans="1:23" ht="15.75" x14ac:dyDescent="0.25">
      <c r="A23" s="28" t="s">
        <v>45</v>
      </c>
      <c r="B23" s="29" t="s">
        <v>19</v>
      </c>
      <c r="C23" s="30">
        <v>92</v>
      </c>
      <c r="D23" s="31">
        <v>81.099999999999994</v>
      </c>
      <c r="E23" s="37">
        <v>24</v>
      </c>
      <c r="F23" s="30">
        <v>105.1</v>
      </c>
      <c r="G23" s="37">
        <f t="shared" si="6"/>
        <v>10.01</v>
      </c>
      <c r="H23" s="38">
        <f t="shared" si="0"/>
        <v>8308.2999999999993</v>
      </c>
      <c r="I23" s="33">
        <f t="shared" si="1"/>
        <v>1535.3738399999997</v>
      </c>
      <c r="J23" s="38">
        <f t="shared" si="2"/>
        <v>1246.2449999999999</v>
      </c>
      <c r="K23" s="38">
        <f t="shared" si="3"/>
        <v>451.14068999999995</v>
      </c>
      <c r="L23" s="38">
        <f t="shared" si="4"/>
        <v>1697.3856899999998</v>
      </c>
      <c r="M23" s="34">
        <v>11541.059529999999</v>
      </c>
      <c r="N23" s="35">
        <v>14264</v>
      </c>
      <c r="O23" s="36">
        <f t="shared" si="5"/>
        <v>57056</v>
      </c>
    </row>
    <row r="24" spans="1:23" ht="15.75" x14ac:dyDescent="0.25">
      <c r="A24" s="28" t="s">
        <v>46</v>
      </c>
      <c r="B24" s="29" t="s">
        <v>20</v>
      </c>
      <c r="C24" s="30">
        <v>26</v>
      </c>
      <c r="D24" s="31">
        <v>21</v>
      </c>
      <c r="E24" s="37">
        <v>12</v>
      </c>
      <c r="F24" s="30">
        <v>33</v>
      </c>
      <c r="G24" s="37">
        <f t="shared" si="6"/>
        <v>3.1429999999999998</v>
      </c>
      <c r="H24" s="38">
        <f t="shared" si="0"/>
        <v>2608.69</v>
      </c>
      <c r="I24" s="33">
        <f t="shared" si="1"/>
        <v>482.08591200000001</v>
      </c>
      <c r="J24" s="38">
        <f t="shared" si="2"/>
        <v>391.30349999999999</v>
      </c>
      <c r="K24" s="38">
        <f t="shared" si="3"/>
        <v>141.65186700000001</v>
      </c>
      <c r="L24" s="38">
        <f t="shared" si="4"/>
        <v>532.95536700000002</v>
      </c>
      <c r="M24" s="34">
        <v>3623.7312790000001</v>
      </c>
      <c r="N24" s="35">
        <v>4479</v>
      </c>
      <c r="O24" s="36">
        <f t="shared" si="5"/>
        <v>17916</v>
      </c>
    </row>
    <row r="25" spans="1:23" ht="15.75" x14ac:dyDescent="0.25">
      <c r="A25" s="51" t="s">
        <v>21</v>
      </c>
      <c r="B25" s="51"/>
      <c r="C25" s="40">
        <f t="shared" ref="C25:O25" si="7">SUM(C8:C24)</f>
        <v>2780</v>
      </c>
      <c r="D25" s="40">
        <f t="shared" si="7"/>
        <v>3073.45</v>
      </c>
      <c r="E25" s="40">
        <f t="shared" si="7"/>
        <v>215.29999999999998</v>
      </c>
      <c r="F25" s="40">
        <f t="shared" si="7"/>
        <v>3288.75</v>
      </c>
      <c r="G25" s="40">
        <f t="shared" si="7"/>
        <v>285.38299999999992</v>
      </c>
      <c r="H25" s="40">
        <f t="shared" si="7"/>
        <v>236867.89</v>
      </c>
      <c r="I25" s="41">
        <f t="shared" si="7"/>
        <v>43773.186072000004</v>
      </c>
      <c r="J25" s="41">
        <f t="shared" si="7"/>
        <v>35530.183499999999</v>
      </c>
      <c r="K25" s="41">
        <f t="shared" si="7"/>
        <v>12861.926426999999</v>
      </c>
      <c r="L25" s="41">
        <f t="shared" si="7"/>
        <v>48392.109926999998</v>
      </c>
      <c r="M25" s="42">
        <f t="shared" si="7"/>
        <v>329033.18599900004</v>
      </c>
      <c r="N25" s="40">
        <f t="shared" si="7"/>
        <v>406653</v>
      </c>
      <c r="O25" s="40">
        <f t="shared" si="7"/>
        <v>1626612</v>
      </c>
    </row>
    <row r="26" spans="1:23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23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4"/>
      <c r="K27" s="43"/>
      <c r="L27" s="43"/>
      <c r="M27" s="43"/>
      <c r="N27" s="45" t="s">
        <v>49</v>
      </c>
      <c r="O27" s="47">
        <f>'Kval. pak. Kusas pamatskola '!G11</f>
        <v>318</v>
      </c>
    </row>
    <row r="28" spans="1:23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4"/>
      <c r="K28" s="46"/>
      <c r="L28" s="43"/>
      <c r="M28" s="43"/>
      <c r="N28" s="45" t="s">
        <v>21</v>
      </c>
      <c r="O28" s="47">
        <f>O25+O27</f>
        <v>1626930</v>
      </c>
    </row>
    <row r="29" spans="1:23" x14ac:dyDescent="0.25">
      <c r="P29">
        <v>816864</v>
      </c>
    </row>
    <row r="30" spans="1:23" x14ac:dyDescent="0.25">
      <c r="P30">
        <v>167884</v>
      </c>
    </row>
    <row r="31" spans="1:23" x14ac:dyDescent="0.25">
      <c r="P31" s="1" t="e">
        <f>P8+#REF!+P29+P30</f>
        <v>#REF!</v>
      </c>
    </row>
  </sheetData>
  <mergeCells count="3">
    <mergeCell ref="A25:B25"/>
    <mergeCell ref="A6:O6"/>
    <mergeCell ref="A13:A14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workbookViewId="0">
      <selection activeCell="J6" sqref="J6"/>
    </sheetView>
  </sheetViews>
  <sheetFormatPr defaultRowHeight="15" x14ac:dyDescent="0.25"/>
  <cols>
    <col min="1" max="1" width="6.5703125" style="2" customWidth="1"/>
    <col min="2" max="2" width="27.7109375" style="2" customWidth="1"/>
    <col min="3" max="3" width="10.85546875" style="2" customWidth="1"/>
    <col min="4" max="4" width="9.28515625" style="2" customWidth="1"/>
    <col min="5" max="5" width="9.5703125" style="6" customWidth="1"/>
    <col min="6" max="6" width="10" style="6" customWidth="1"/>
    <col min="7" max="7" width="11.28515625" style="2" customWidth="1"/>
    <col min="8" max="241" width="9.140625" style="2"/>
    <col min="242" max="242" width="3.7109375" style="2" customWidth="1"/>
    <col min="243" max="243" width="27.7109375" style="2" customWidth="1"/>
    <col min="244" max="244" width="10.42578125" style="2" customWidth="1"/>
    <col min="245" max="245" width="10.5703125" style="2" customWidth="1"/>
    <col min="246" max="246" width="9.140625" style="2" customWidth="1"/>
    <col min="247" max="247" width="10.42578125" style="2" customWidth="1"/>
    <col min="248" max="259" width="9.140625" style="2" customWidth="1"/>
    <col min="260" max="497" width="9.140625" style="2"/>
    <col min="498" max="498" width="3.7109375" style="2" customWidth="1"/>
    <col min="499" max="499" width="27.7109375" style="2" customWidth="1"/>
    <col min="500" max="500" width="10.42578125" style="2" customWidth="1"/>
    <col min="501" max="501" width="10.5703125" style="2" customWidth="1"/>
    <col min="502" max="502" width="9.140625" style="2" customWidth="1"/>
    <col min="503" max="503" width="10.42578125" style="2" customWidth="1"/>
    <col min="504" max="515" width="9.140625" style="2" customWidth="1"/>
    <col min="516" max="753" width="9.140625" style="2"/>
    <col min="754" max="754" width="3.7109375" style="2" customWidth="1"/>
    <col min="755" max="755" width="27.7109375" style="2" customWidth="1"/>
    <col min="756" max="756" width="10.42578125" style="2" customWidth="1"/>
    <col min="757" max="757" width="10.5703125" style="2" customWidth="1"/>
    <col min="758" max="758" width="9.140625" style="2" customWidth="1"/>
    <col min="759" max="759" width="10.42578125" style="2" customWidth="1"/>
    <col min="760" max="771" width="9.140625" style="2" customWidth="1"/>
    <col min="772" max="1009" width="9.140625" style="2"/>
    <col min="1010" max="1010" width="3.7109375" style="2" customWidth="1"/>
    <col min="1011" max="1011" width="27.7109375" style="2" customWidth="1"/>
    <col min="1012" max="1012" width="10.42578125" style="2" customWidth="1"/>
    <col min="1013" max="1013" width="10.5703125" style="2" customWidth="1"/>
    <col min="1014" max="1014" width="9.140625" style="2" customWidth="1"/>
    <col min="1015" max="1015" width="10.42578125" style="2" customWidth="1"/>
    <col min="1016" max="1027" width="9.140625" style="2" customWidth="1"/>
    <col min="1028" max="1265" width="9.140625" style="2"/>
    <col min="1266" max="1266" width="3.7109375" style="2" customWidth="1"/>
    <col min="1267" max="1267" width="27.7109375" style="2" customWidth="1"/>
    <col min="1268" max="1268" width="10.42578125" style="2" customWidth="1"/>
    <col min="1269" max="1269" width="10.5703125" style="2" customWidth="1"/>
    <col min="1270" max="1270" width="9.140625" style="2" customWidth="1"/>
    <col min="1271" max="1271" width="10.42578125" style="2" customWidth="1"/>
    <col min="1272" max="1283" width="9.140625" style="2" customWidth="1"/>
    <col min="1284" max="1521" width="9.140625" style="2"/>
    <col min="1522" max="1522" width="3.7109375" style="2" customWidth="1"/>
    <col min="1523" max="1523" width="27.7109375" style="2" customWidth="1"/>
    <col min="1524" max="1524" width="10.42578125" style="2" customWidth="1"/>
    <col min="1525" max="1525" width="10.5703125" style="2" customWidth="1"/>
    <col min="1526" max="1526" width="9.140625" style="2" customWidth="1"/>
    <col min="1527" max="1527" width="10.42578125" style="2" customWidth="1"/>
    <col min="1528" max="1539" width="9.140625" style="2" customWidth="1"/>
    <col min="1540" max="1777" width="9.140625" style="2"/>
    <col min="1778" max="1778" width="3.7109375" style="2" customWidth="1"/>
    <col min="1779" max="1779" width="27.7109375" style="2" customWidth="1"/>
    <col min="1780" max="1780" width="10.42578125" style="2" customWidth="1"/>
    <col min="1781" max="1781" width="10.5703125" style="2" customWidth="1"/>
    <col min="1782" max="1782" width="9.140625" style="2" customWidth="1"/>
    <col min="1783" max="1783" width="10.42578125" style="2" customWidth="1"/>
    <col min="1784" max="1795" width="9.140625" style="2" customWidth="1"/>
    <col min="1796" max="2033" width="9.140625" style="2"/>
    <col min="2034" max="2034" width="3.7109375" style="2" customWidth="1"/>
    <col min="2035" max="2035" width="27.7109375" style="2" customWidth="1"/>
    <col min="2036" max="2036" width="10.42578125" style="2" customWidth="1"/>
    <col min="2037" max="2037" width="10.5703125" style="2" customWidth="1"/>
    <col min="2038" max="2038" width="9.140625" style="2" customWidth="1"/>
    <col min="2039" max="2039" width="10.42578125" style="2" customWidth="1"/>
    <col min="2040" max="2051" width="9.140625" style="2" customWidth="1"/>
    <col min="2052" max="2289" width="9.140625" style="2"/>
    <col min="2290" max="2290" width="3.7109375" style="2" customWidth="1"/>
    <col min="2291" max="2291" width="27.7109375" style="2" customWidth="1"/>
    <col min="2292" max="2292" width="10.42578125" style="2" customWidth="1"/>
    <col min="2293" max="2293" width="10.5703125" style="2" customWidth="1"/>
    <col min="2294" max="2294" width="9.140625" style="2" customWidth="1"/>
    <col min="2295" max="2295" width="10.42578125" style="2" customWidth="1"/>
    <col min="2296" max="2307" width="9.140625" style="2" customWidth="1"/>
    <col min="2308" max="2545" width="9.140625" style="2"/>
    <col min="2546" max="2546" width="3.7109375" style="2" customWidth="1"/>
    <col min="2547" max="2547" width="27.7109375" style="2" customWidth="1"/>
    <col min="2548" max="2548" width="10.42578125" style="2" customWidth="1"/>
    <col min="2549" max="2549" width="10.5703125" style="2" customWidth="1"/>
    <col min="2550" max="2550" width="9.140625" style="2" customWidth="1"/>
    <col min="2551" max="2551" width="10.42578125" style="2" customWidth="1"/>
    <col min="2552" max="2563" width="9.140625" style="2" customWidth="1"/>
    <col min="2564" max="2801" width="9.140625" style="2"/>
    <col min="2802" max="2802" width="3.7109375" style="2" customWidth="1"/>
    <col min="2803" max="2803" width="27.7109375" style="2" customWidth="1"/>
    <col min="2804" max="2804" width="10.42578125" style="2" customWidth="1"/>
    <col min="2805" max="2805" width="10.5703125" style="2" customWidth="1"/>
    <col min="2806" max="2806" width="9.140625" style="2" customWidth="1"/>
    <col min="2807" max="2807" width="10.42578125" style="2" customWidth="1"/>
    <col min="2808" max="2819" width="9.140625" style="2" customWidth="1"/>
    <col min="2820" max="3057" width="9.140625" style="2"/>
    <col min="3058" max="3058" width="3.7109375" style="2" customWidth="1"/>
    <col min="3059" max="3059" width="27.7109375" style="2" customWidth="1"/>
    <col min="3060" max="3060" width="10.42578125" style="2" customWidth="1"/>
    <col min="3061" max="3061" width="10.5703125" style="2" customWidth="1"/>
    <col min="3062" max="3062" width="9.140625" style="2" customWidth="1"/>
    <col min="3063" max="3063" width="10.42578125" style="2" customWidth="1"/>
    <col min="3064" max="3075" width="9.140625" style="2" customWidth="1"/>
    <col min="3076" max="3313" width="9.140625" style="2"/>
    <col min="3314" max="3314" width="3.7109375" style="2" customWidth="1"/>
    <col min="3315" max="3315" width="27.7109375" style="2" customWidth="1"/>
    <col min="3316" max="3316" width="10.42578125" style="2" customWidth="1"/>
    <col min="3317" max="3317" width="10.5703125" style="2" customWidth="1"/>
    <col min="3318" max="3318" width="9.140625" style="2" customWidth="1"/>
    <col min="3319" max="3319" width="10.42578125" style="2" customWidth="1"/>
    <col min="3320" max="3331" width="9.140625" style="2" customWidth="1"/>
    <col min="3332" max="3569" width="9.140625" style="2"/>
    <col min="3570" max="3570" width="3.7109375" style="2" customWidth="1"/>
    <col min="3571" max="3571" width="27.7109375" style="2" customWidth="1"/>
    <col min="3572" max="3572" width="10.42578125" style="2" customWidth="1"/>
    <col min="3573" max="3573" width="10.5703125" style="2" customWidth="1"/>
    <col min="3574" max="3574" width="9.140625" style="2" customWidth="1"/>
    <col min="3575" max="3575" width="10.42578125" style="2" customWidth="1"/>
    <col min="3576" max="3587" width="9.140625" style="2" customWidth="1"/>
    <col min="3588" max="3825" width="9.140625" style="2"/>
    <col min="3826" max="3826" width="3.7109375" style="2" customWidth="1"/>
    <col min="3827" max="3827" width="27.7109375" style="2" customWidth="1"/>
    <col min="3828" max="3828" width="10.42578125" style="2" customWidth="1"/>
    <col min="3829" max="3829" width="10.5703125" style="2" customWidth="1"/>
    <col min="3830" max="3830" width="9.140625" style="2" customWidth="1"/>
    <col min="3831" max="3831" width="10.42578125" style="2" customWidth="1"/>
    <col min="3832" max="3843" width="9.140625" style="2" customWidth="1"/>
    <col min="3844" max="4081" width="9.140625" style="2"/>
    <col min="4082" max="4082" width="3.7109375" style="2" customWidth="1"/>
    <col min="4083" max="4083" width="27.7109375" style="2" customWidth="1"/>
    <col min="4084" max="4084" width="10.42578125" style="2" customWidth="1"/>
    <col min="4085" max="4085" width="10.5703125" style="2" customWidth="1"/>
    <col min="4086" max="4086" width="9.140625" style="2" customWidth="1"/>
    <col min="4087" max="4087" width="10.42578125" style="2" customWidth="1"/>
    <col min="4088" max="4099" width="9.140625" style="2" customWidth="1"/>
    <col min="4100" max="4337" width="9.140625" style="2"/>
    <col min="4338" max="4338" width="3.7109375" style="2" customWidth="1"/>
    <col min="4339" max="4339" width="27.7109375" style="2" customWidth="1"/>
    <col min="4340" max="4340" width="10.42578125" style="2" customWidth="1"/>
    <col min="4341" max="4341" width="10.5703125" style="2" customWidth="1"/>
    <col min="4342" max="4342" width="9.140625" style="2" customWidth="1"/>
    <col min="4343" max="4343" width="10.42578125" style="2" customWidth="1"/>
    <col min="4344" max="4355" width="9.140625" style="2" customWidth="1"/>
    <col min="4356" max="4593" width="9.140625" style="2"/>
    <col min="4594" max="4594" width="3.7109375" style="2" customWidth="1"/>
    <col min="4595" max="4595" width="27.7109375" style="2" customWidth="1"/>
    <col min="4596" max="4596" width="10.42578125" style="2" customWidth="1"/>
    <col min="4597" max="4597" width="10.5703125" style="2" customWidth="1"/>
    <col min="4598" max="4598" width="9.140625" style="2" customWidth="1"/>
    <col min="4599" max="4599" width="10.42578125" style="2" customWidth="1"/>
    <col min="4600" max="4611" width="9.140625" style="2" customWidth="1"/>
    <col min="4612" max="4849" width="9.140625" style="2"/>
    <col min="4850" max="4850" width="3.7109375" style="2" customWidth="1"/>
    <col min="4851" max="4851" width="27.7109375" style="2" customWidth="1"/>
    <col min="4852" max="4852" width="10.42578125" style="2" customWidth="1"/>
    <col min="4853" max="4853" width="10.5703125" style="2" customWidth="1"/>
    <col min="4854" max="4854" width="9.140625" style="2" customWidth="1"/>
    <col min="4855" max="4855" width="10.42578125" style="2" customWidth="1"/>
    <col min="4856" max="4867" width="9.140625" style="2" customWidth="1"/>
    <col min="4868" max="5105" width="9.140625" style="2"/>
    <col min="5106" max="5106" width="3.7109375" style="2" customWidth="1"/>
    <col min="5107" max="5107" width="27.7109375" style="2" customWidth="1"/>
    <col min="5108" max="5108" width="10.42578125" style="2" customWidth="1"/>
    <col min="5109" max="5109" width="10.5703125" style="2" customWidth="1"/>
    <col min="5110" max="5110" width="9.140625" style="2" customWidth="1"/>
    <col min="5111" max="5111" width="10.42578125" style="2" customWidth="1"/>
    <col min="5112" max="5123" width="9.140625" style="2" customWidth="1"/>
    <col min="5124" max="5361" width="9.140625" style="2"/>
    <col min="5362" max="5362" width="3.7109375" style="2" customWidth="1"/>
    <col min="5363" max="5363" width="27.7109375" style="2" customWidth="1"/>
    <col min="5364" max="5364" width="10.42578125" style="2" customWidth="1"/>
    <col min="5365" max="5365" width="10.5703125" style="2" customWidth="1"/>
    <col min="5366" max="5366" width="9.140625" style="2" customWidth="1"/>
    <col min="5367" max="5367" width="10.42578125" style="2" customWidth="1"/>
    <col min="5368" max="5379" width="9.140625" style="2" customWidth="1"/>
    <col min="5380" max="5617" width="9.140625" style="2"/>
    <col min="5618" max="5618" width="3.7109375" style="2" customWidth="1"/>
    <col min="5619" max="5619" width="27.7109375" style="2" customWidth="1"/>
    <col min="5620" max="5620" width="10.42578125" style="2" customWidth="1"/>
    <col min="5621" max="5621" width="10.5703125" style="2" customWidth="1"/>
    <col min="5622" max="5622" width="9.140625" style="2" customWidth="1"/>
    <col min="5623" max="5623" width="10.42578125" style="2" customWidth="1"/>
    <col min="5624" max="5635" width="9.140625" style="2" customWidth="1"/>
    <col min="5636" max="5873" width="9.140625" style="2"/>
    <col min="5874" max="5874" width="3.7109375" style="2" customWidth="1"/>
    <col min="5875" max="5875" width="27.7109375" style="2" customWidth="1"/>
    <col min="5876" max="5876" width="10.42578125" style="2" customWidth="1"/>
    <col min="5877" max="5877" width="10.5703125" style="2" customWidth="1"/>
    <col min="5878" max="5878" width="9.140625" style="2" customWidth="1"/>
    <col min="5879" max="5879" width="10.42578125" style="2" customWidth="1"/>
    <col min="5880" max="5891" width="9.140625" style="2" customWidth="1"/>
    <col min="5892" max="6129" width="9.140625" style="2"/>
    <col min="6130" max="6130" width="3.7109375" style="2" customWidth="1"/>
    <col min="6131" max="6131" width="27.7109375" style="2" customWidth="1"/>
    <col min="6132" max="6132" width="10.42578125" style="2" customWidth="1"/>
    <col min="6133" max="6133" width="10.5703125" style="2" customWidth="1"/>
    <col min="6134" max="6134" width="9.140625" style="2" customWidth="1"/>
    <col min="6135" max="6135" width="10.42578125" style="2" customWidth="1"/>
    <col min="6136" max="6147" width="9.140625" style="2" customWidth="1"/>
    <col min="6148" max="6385" width="9.140625" style="2"/>
    <col min="6386" max="6386" width="3.7109375" style="2" customWidth="1"/>
    <col min="6387" max="6387" width="27.7109375" style="2" customWidth="1"/>
    <col min="6388" max="6388" width="10.42578125" style="2" customWidth="1"/>
    <col min="6389" max="6389" width="10.5703125" style="2" customWidth="1"/>
    <col min="6390" max="6390" width="9.140625" style="2" customWidth="1"/>
    <col min="6391" max="6391" width="10.42578125" style="2" customWidth="1"/>
    <col min="6392" max="6403" width="9.140625" style="2" customWidth="1"/>
    <col min="6404" max="6641" width="9.140625" style="2"/>
    <col min="6642" max="6642" width="3.7109375" style="2" customWidth="1"/>
    <col min="6643" max="6643" width="27.7109375" style="2" customWidth="1"/>
    <col min="6644" max="6644" width="10.42578125" style="2" customWidth="1"/>
    <col min="6645" max="6645" width="10.5703125" style="2" customWidth="1"/>
    <col min="6646" max="6646" width="9.140625" style="2" customWidth="1"/>
    <col min="6647" max="6647" width="10.42578125" style="2" customWidth="1"/>
    <col min="6648" max="6659" width="9.140625" style="2" customWidth="1"/>
    <col min="6660" max="6897" width="9.140625" style="2"/>
    <col min="6898" max="6898" width="3.7109375" style="2" customWidth="1"/>
    <col min="6899" max="6899" width="27.7109375" style="2" customWidth="1"/>
    <col min="6900" max="6900" width="10.42578125" style="2" customWidth="1"/>
    <col min="6901" max="6901" width="10.5703125" style="2" customWidth="1"/>
    <col min="6902" max="6902" width="9.140625" style="2" customWidth="1"/>
    <col min="6903" max="6903" width="10.42578125" style="2" customWidth="1"/>
    <col min="6904" max="6915" width="9.140625" style="2" customWidth="1"/>
    <col min="6916" max="7153" width="9.140625" style="2"/>
    <col min="7154" max="7154" width="3.7109375" style="2" customWidth="1"/>
    <col min="7155" max="7155" width="27.7109375" style="2" customWidth="1"/>
    <col min="7156" max="7156" width="10.42578125" style="2" customWidth="1"/>
    <col min="7157" max="7157" width="10.5703125" style="2" customWidth="1"/>
    <col min="7158" max="7158" width="9.140625" style="2" customWidth="1"/>
    <col min="7159" max="7159" width="10.42578125" style="2" customWidth="1"/>
    <col min="7160" max="7171" width="9.140625" style="2" customWidth="1"/>
    <col min="7172" max="7409" width="9.140625" style="2"/>
    <col min="7410" max="7410" width="3.7109375" style="2" customWidth="1"/>
    <col min="7411" max="7411" width="27.7109375" style="2" customWidth="1"/>
    <col min="7412" max="7412" width="10.42578125" style="2" customWidth="1"/>
    <col min="7413" max="7413" width="10.5703125" style="2" customWidth="1"/>
    <col min="7414" max="7414" width="9.140625" style="2" customWidth="1"/>
    <col min="7415" max="7415" width="10.42578125" style="2" customWidth="1"/>
    <col min="7416" max="7427" width="9.140625" style="2" customWidth="1"/>
    <col min="7428" max="7665" width="9.140625" style="2"/>
    <col min="7666" max="7666" width="3.7109375" style="2" customWidth="1"/>
    <col min="7667" max="7667" width="27.7109375" style="2" customWidth="1"/>
    <col min="7668" max="7668" width="10.42578125" style="2" customWidth="1"/>
    <col min="7669" max="7669" width="10.5703125" style="2" customWidth="1"/>
    <col min="7670" max="7670" width="9.140625" style="2" customWidth="1"/>
    <col min="7671" max="7671" width="10.42578125" style="2" customWidth="1"/>
    <col min="7672" max="7683" width="9.140625" style="2" customWidth="1"/>
    <col min="7684" max="7921" width="9.140625" style="2"/>
    <col min="7922" max="7922" width="3.7109375" style="2" customWidth="1"/>
    <col min="7923" max="7923" width="27.7109375" style="2" customWidth="1"/>
    <col min="7924" max="7924" width="10.42578125" style="2" customWidth="1"/>
    <col min="7925" max="7925" width="10.5703125" style="2" customWidth="1"/>
    <col min="7926" max="7926" width="9.140625" style="2" customWidth="1"/>
    <col min="7927" max="7927" width="10.42578125" style="2" customWidth="1"/>
    <col min="7928" max="7939" width="9.140625" style="2" customWidth="1"/>
    <col min="7940" max="8177" width="9.140625" style="2"/>
    <col min="8178" max="8178" width="3.7109375" style="2" customWidth="1"/>
    <col min="8179" max="8179" width="27.7109375" style="2" customWidth="1"/>
    <col min="8180" max="8180" width="10.42578125" style="2" customWidth="1"/>
    <col min="8181" max="8181" width="10.5703125" style="2" customWidth="1"/>
    <col min="8182" max="8182" width="9.140625" style="2" customWidth="1"/>
    <col min="8183" max="8183" width="10.42578125" style="2" customWidth="1"/>
    <col min="8184" max="8195" width="9.140625" style="2" customWidth="1"/>
    <col min="8196" max="8433" width="9.140625" style="2"/>
    <col min="8434" max="8434" width="3.7109375" style="2" customWidth="1"/>
    <col min="8435" max="8435" width="27.7109375" style="2" customWidth="1"/>
    <col min="8436" max="8436" width="10.42578125" style="2" customWidth="1"/>
    <col min="8437" max="8437" width="10.5703125" style="2" customWidth="1"/>
    <col min="8438" max="8438" width="9.140625" style="2" customWidth="1"/>
    <col min="8439" max="8439" width="10.42578125" style="2" customWidth="1"/>
    <col min="8440" max="8451" width="9.140625" style="2" customWidth="1"/>
    <col min="8452" max="8689" width="9.140625" style="2"/>
    <col min="8690" max="8690" width="3.7109375" style="2" customWidth="1"/>
    <col min="8691" max="8691" width="27.7109375" style="2" customWidth="1"/>
    <col min="8692" max="8692" width="10.42578125" style="2" customWidth="1"/>
    <col min="8693" max="8693" width="10.5703125" style="2" customWidth="1"/>
    <col min="8694" max="8694" width="9.140625" style="2" customWidth="1"/>
    <col min="8695" max="8695" width="10.42578125" style="2" customWidth="1"/>
    <col min="8696" max="8707" width="9.140625" style="2" customWidth="1"/>
    <col min="8708" max="8945" width="9.140625" style="2"/>
    <col min="8946" max="8946" width="3.7109375" style="2" customWidth="1"/>
    <col min="8947" max="8947" width="27.7109375" style="2" customWidth="1"/>
    <col min="8948" max="8948" width="10.42578125" style="2" customWidth="1"/>
    <col min="8949" max="8949" width="10.5703125" style="2" customWidth="1"/>
    <col min="8950" max="8950" width="9.140625" style="2" customWidth="1"/>
    <col min="8951" max="8951" width="10.42578125" style="2" customWidth="1"/>
    <col min="8952" max="8963" width="9.140625" style="2" customWidth="1"/>
    <col min="8964" max="9201" width="9.140625" style="2"/>
    <col min="9202" max="9202" width="3.7109375" style="2" customWidth="1"/>
    <col min="9203" max="9203" width="27.7109375" style="2" customWidth="1"/>
    <col min="9204" max="9204" width="10.42578125" style="2" customWidth="1"/>
    <col min="9205" max="9205" width="10.5703125" style="2" customWidth="1"/>
    <col min="9206" max="9206" width="9.140625" style="2" customWidth="1"/>
    <col min="9207" max="9207" width="10.42578125" style="2" customWidth="1"/>
    <col min="9208" max="9219" width="9.140625" style="2" customWidth="1"/>
    <col min="9220" max="9457" width="9.140625" style="2"/>
    <col min="9458" max="9458" width="3.7109375" style="2" customWidth="1"/>
    <col min="9459" max="9459" width="27.7109375" style="2" customWidth="1"/>
    <col min="9460" max="9460" width="10.42578125" style="2" customWidth="1"/>
    <col min="9461" max="9461" width="10.5703125" style="2" customWidth="1"/>
    <col min="9462" max="9462" width="9.140625" style="2" customWidth="1"/>
    <col min="9463" max="9463" width="10.42578125" style="2" customWidth="1"/>
    <col min="9464" max="9475" width="9.140625" style="2" customWidth="1"/>
    <col min="9476" max="9713" width="9.140625" style="2"/>
    <col min="9714" max="9714" width="3.7109375" style="2" customWidth="1"/>
    <col min="9715" max="9715" width="27.7109375" style="2" customWidth="1"/>
    <col min="9716" max="9716" width="10.42578125" style="2" customWidth="1"/>
    <col min="9717" max="9717" width="10.5703125" style="2" customWidth="1"/>
    <col min="9718" max="9718" width="9.140625" style="2" customWidth="1"/>
    <col min="9719" max="9719" width="10.42578125" style="2" customWidth="1"/>
    <col min="9720" max="9731" width="9.140625" style="2" customWidth="1"/>
    <col min="9732" max="9969" width="9.140625" style="2"/>
    <col min="9970" max="9970" width="3.7109375" style="2" customWidth="1"/>
    <col min="9971" max="9971" width="27.7109375" style="2" customWidth="1"/>
    <col min="9972" max="9972" width="10.42578125" style="2" customWidth="1"/>
    <col min="9973" max="9973" width="10.5703125" style="2" customWidth="1"/>
    <col min="9974" max="9974" width="9.140625" style="2" customWidth="1"/>
    <col min="9975" max="9975" width="10.42578125" style="2" customWidth="1"/>
    <col min="9976" max="9987" width="9.140625" style="2" customWidth="1"/>
    <col min="9988" max="10225" width="9.140625" style="2"/>
    <col min="10226" max="10226" width="3.7109375" style="2" customWidth="1"/>
    <col min="10227" max="10227" width="27.7109375" style="2" customWidth="1"/>
    <col min="10228" max="10228" width="10.42578125" style="2" customWidth="1"/>
    <col min="10229" max="10229" width="10.5703125" style="2" customWidth="1"/>
    <col min="10230" max="10230" width="9.140625" style="2" customWidth="1"/>
    <col min="10231" max="10231" width="10.42578125" style="2" customWidth="1"/>
    <col min="10232" max="10243" width="9.140625" style="2" customWidth="1"/>
    <col min="10244" max="10481" width="9.140625" style="2"/>
    <col min="10482" max="10482" width="3.7109375" style="2" customWidth="1"/>
    <col min="10483" max="10483" width="27.7109375" style="2" customWidth="1"/>
    <col min="10484" max="10484" width="10.42578125" style="2" customWidth="1"/>
    <col min="10485" max="10485" width="10.5703125" style="2" customWidth="1"/>
    <col min="10486" max="10486" width="9.140625" style="2" customWidth="1"/>
    <col min="10487" max="10487" width="10.42578125" style="2" customWidth="1"/>
    <col min="10488" max="10499" width="9.140625" style="2" customWidth="1"/>
    <col min="10500" max="10737" width="9.140625" style="2"/>
    <col min="10738" max="10738" width="3.7109375" style="2" customWidth="1"/>
    <col min="10739" max="10739" width="27.7109375" style="2" customWidth="1"/>
    <col min="10740" max="10740" width="10.42578125" style="2" customWidth="1"/>
    <col min="10741" max="10741" width="10.5703125" style="2" customWidth="1"/>
    <col min="10742" max="10742" width="9.140625" style="2" customWidth="1"/>
    <col min="10743" max="10743" width="10.42578125" style="2" customWidth="1"/>
    <col min="10744" max="10755" width="9.140625" style="2" customWidth="1"/>
    <col min="10756" max="10993" width="9.140625" style="2"/>
    <col min="10994" max="10994" width="3.7109375" style="2" customWidth="1"/>
    <col min="10995" max="10995" width="27.7109375" style="2" customWidth="1"/>
    <col min="10996" max="10996" width="10.42578125" style="2" customWidth="1"/>
    <col min="10997" max="10997" width="10.5703125" style="2" customWidth="1"/>
    <col min="10998" max="10998" width="9.140625" style="2" customWidth="1"/>
    <col min="10999" max="10999" width="10.42578125" style="2" customWidth="1"/>
    <col min="11000" max="11011" width="9.140625" style="2" customWidth="1"/>
    <col min="11012" max="11249" width="9.140625" style="2"/>
    <col min="11250" max="11250" width="3.7109375" style="2" customWidth="1"/>
    <col min="11251" max="11251" width="27.7109375" style="2" customWidth="1"/>
    <col min="11252" max="11252" width="10.42578125" style="2" customWidth="1"/>
    <col min="11253" max="11253" width="10.5703125" style="2" customWidth="1"/>
    <col min="11254" max="11254" width="9.140625" style="2" customWidth="1"/>
    <col min="11255" max="11255" width="10.42578125" style="2" customWidth="1"/>
    <col min="11256" max="11267" width="9.140625" style="2" customWidth="1"/>
    <col min="11268" max="11505" width="9.140625" style="2"/>
    <col min="11506" max="11506" width="3.7109375" style="2" customWidth="1"/>
    <col min="11507" max="11507" width="27.7109375" style="2" customWidth="1"/>
    <col min="11508" max="11508" width="10.42578125" style="2" customWidth="1"/>
    <col min="11509" max="11509" width="10.5703125" style="2" customWidth="1"/>
    <col min="11510" max="11510" width="9.140625" style="2" customWidth="1"/>
    <col min="11511" max="11511" width="10.42578125" style="2" customWidth="1"/>
    <col min="11512" max="11523" width="9.140625" style="2" customWidth="1"/>
    <col min="11524" max="11761" width="9.140625" style="2"/>
    <col min="11762" max="11762" width="3.7109375" style="2" customWidth="1"/>
    <col min="11763" max="11763" width="27.7109375" style="2" customWidth="1"/>
    <col min="11764" max="11764" width="10.42578125" style="2" customWidth="1"/>
    <col min="11765" max="11765" width="10.5703125" style="2" customWidth="1"/>
    <col min="11766" max="11766" width="9.140625" style="2" customWidth="1"/>
    <col min="11767" max="11767" width="10.42578125" style="2" customWidth="1"/>
    <col min="11768" max="11779" width="9.140625" style="2" customWidth="1"/>
    <col min="11780" max="12017" width="9.140625" style="2"/>
    <col min="12018" max="12018" width="3.7109375" style="2" customWidth="1"/>
    <col min="12019" max="12019" width="27.7109375" style="2" customWidth="1"/>
    <col min="12020" max="12020" width="10.42578125" style="2" customWidth="1"/>
    <col min="12021" max="12021" width="10.5703125" style="2" customWidth="1"/>
    <col min="12022" max="12022" width="9.140625" style="2" customWidth="1"/>
    <col min="12023" max="12023" width="10.42578125" style="2" customWidth="1"/>
    <col min="12024" max="12035" width="9.140625" style="2" customWidth="1"/>
    <col min="12036" max="12273" width="9.140625" style="2"/>
    <col min="12274" max="12274" width="3.7109375" style="2" customWidth="1"/>
    <col min="12275" max="12275" width="27.7109375" style="2" customWidth="1"/>
    <col min="12276" max="12276" width="10.42578125" style="2" customWidth="1"/>
    <col min="12277" max="12277" width="10.5703125" style="2" customWidth="1"/>
    <col min="12278" max="12278" width="9.140625" style="2" customWidth="1"/>
    <col min="12279" max="12279" width="10.42578125" style="2" customWidth="1"/>
    <col min="12280" max="12291" width="9.140625" style="2" customWidth="1"/>
    <col min="12292" max="12529" width="9.140625" style="2"/>
    <col min="12530" max="12530" width="3.7109375" style="2" customWidth="1"/>
    <col min="12531" max="12531" width="27.7109375" style="2" customWidth="1"/>
    <col min="12532" max="12532" width="10.42578125" style="2" customWidth="1"/>
    <col min="12533" max="12533" width="10.5703125" style="2" customWidth="1"/>
    <col min="12534" max="12534" width="9.140625" style="2" customWidth="1"/>
    <col min="12535" max="12535" width="10.42578125" style="2" customWidth="1"/>
    <col min="12536" max="12547" width="9.140625" style="2" customWidth="1"/>
    <col min="12548" max="12785" width="9.140625" style="2"/>
    <col min="12786" max="12786" width="3.7109375" style="2" customWidth="1"/>
    <col min="12787" max="12787" width="27.7109375" style="2" customWidth="1"/>
    <col min="12788" max="12788" width="10.42578125" style="2" customWidth="1"/>
    <col min="12789" max="12789" width="10.5703125" style="2" customWidth="1"/>
    <col min="12790" max="12790" width="9.140625" style="2" customWidth="1"/>
    <col min="12791" max="12791" width="10.42578125" style="2" customWidth="1"/>
    <col min="12792" max="12803" width="9.140625" style="2" customWidth="1"/>
    <col min="12804" max="13041" width="9.140625" style="2"/>
    <col min="13042" max="13042" width="3.7109375" style="2" customWidth="1"/>
    <col min="13043" max="13043" width="27.7109375" style="2" customWidth="1"/>
    <col min="13044" max="13044" width="10.42578125" style="2" customWidth="1"/>
    <col min="13045" max="13045" width="10.5703125" style="2" customWidth="1"/>
    <col min="13046" max="13046" width="9.140625" style="2" customWidth="1"/>
    <col min="13047" max="13047" width="10.42578125" style="2" customWidth="1"/>
    <col min="13048" max="13059" width="9.140625" style="2" customWidth="1"/>
    <col min="13060" max="13297" width="9.140625" style="2"/>
    <col min="13298" max="13298" width="3.7109375" style="2" customWidth="1"/>
    <col min="13299" max="13299" width="27.7109375" style="2" customWidth="1"/>
    <col min="13300" max="13300" width="10.42578125" style="2" customWidth="1"/>
    <col min="13301" max="13301" width="10.5703125" style="2" customWidth="1"/>
    <col min="13302" max="13302" width="9.140625" style="2" customWidth="1"/>
    <col min="13303" max="13303" width="10.42578125" style="2" customWidth="1"/>
    <col min="13304" max="13315" width="9.140625" style="2" customWidth="1"/>
    <col min="13316" max="13553" width="9.140625" style="2"/>
    <col min="13554" max="13554" width="3.7109375" style="2" customWidth="1"/>
    <col min="13555" max="13555" width="27.7109375" style="2" customWidth="1"/>
    <col min="13556" max="13556" width="10.42578125" style="2" customWidth="1"/>
    <col min="13557" max="13557" width="10.5703125" style="2" customWidth="1"/>
    <col min="13558" max="13558" width="9.140625" style="2" customWidth="1"/>
    <col min="13559" max="13559" width="10.42578125" style="2" customWidth="1"/>
    <col min="13560" max="13571" width="9.140625" style="2" customWidth="1"/>
    <col min="13572" max="13809" width="9.140625" style="2"/>
    <col min="13810" max="13810" width="3.7109375" style="2" customWidth="1"/>
    <col min="13811" max="13811" width="27.7109375" style="2" customWidth="1"/>
    <col min="13812" max="13812" width="10.42578125" style="2" customWidth="1"/>
    <col min="13813" max="13813" width="10.5703125" style="2" customWidth="1"/>
    <col min="13814" max="13814" width="9.140625" style="2" customWidth="1"/>
    <col min="13815" max="13815" width="10.42578125" style="2" customWidth="1"/>
    <col min="13816" max="13827" width="9.140625" style="2" customWidth="1"/>
    <col min="13828" max="14065" width="9.140625" style="2"/>
    <col min="14066" max="14066" width="3.7109375" style="2" customWidth="1"/>
    <col min="14067" max="14067" width="27.7109375" style="2" customWidth="1"/>
    <col min="14068" max="14068" width="10.42578125" style="2" customWidth="1"/>
    <col min="14069" max="14069" width="10.5703125" style="2" customWidth="1"/>
    <col min="14070" max="14070" width="9.140625" style="2" customWidth="1"/>
    <col min="14071" max="14071" width="10.42578125" style="2" customWidth="1"/>
    <col min="14072" max="14083" width="9.140625" style="2" customWidth="1"/>
    <col min="14084" max="14321" width="9.140625" style="2"/>
    <col min="14322" max="14322" width="3.7109375" style="2" customWidth="1"/>
    <col min="14323" max="14323" width="27.7109375" style="2" customWidth="1"/>
    <col min="14324" max="14324" width="10.42578125" style="2" customWidth="1"/>
    <col min="14325" max="14325" width="10.5703125" style="2" customWidth="1"/>
    <col min="14326" max="14326" width="9.140625" style="2" customWidth="1"/>
    <col min="14327" max="14327" width="10.42578125" style="2" customWidth="1"/>
    <col min="14328" max="14339" width="9.140625" style="2" customWidth="1"/>
    <col min="14340" max="14577" width="9.140625" style="2"/>
    <col min="14578" max="14578" width="3.7109375" style="2" customWidth="1"/>
    <col min="14579" max="14579" width="27.7109375" style="2" customWidth="1"/>
    <col min="14580" max="14580" width="10.42578125" style="2" customWidth="1"/>
    <col min="14581" max="14581" width="10.5703125" style="2" customWidth="1"/>
    <col min="14582" max="14582" width="9.140625" style="2" customWidth="1"/>
    <col min="14583" max="14583" width="10.42578125" style="2" customWidth="1"/>
    <col min="14584" max="14595" width="9.140625" style="2" customWidth="1"/>
    <col min="14596" max="14833" width="9.140625" style="2"/>
    <col min="14834" max="14834" width="3.7109375" style="2" customWidth="1"/>
    <col min="14835" max="14835" width="27.7109375" style="2" customWidth="1"/>
    <col min="14836" max="14836" width="10.42578125" style="2" customWidth="1"/>
    <col min="14837" max="14837" width="10.5703125" style="2" customWidth="1"/>
    <col min="14838" max="14838" width="9.140625" style="2" customWidth="1"/>
    <col min="14839" max="14839" width="10.42578125" style="2" customWidth="1"/>
    <col min="14840" max="14851" width="9.140625" style="2" customWidth="1"/>
    <col min="14852" max="15089" width="9.140625" style="2"/>
    <col min="15090" max="15090" width="3.7109375" style="2" customWidth="1"/>
    <col min="15091" max="15091" width="27.7109375" style="2" customWidth="1"/>
    <col min="15092" max="15092" width="10.42578125" style="2" customWidth="1"/>
    <col min="15093" max="15093" width="10.5703125" style="2" customWidth="1"/>
    <col min="15094" max="15094" width="9.140625" style="2" customWidth="1"/>
    <col min="15095" max="15095" width="10.42578125" style="2" customWidth="1"/>
    <col min="15096" max="15107" width="9.140625" style="2" customWidth="1"/>
    <col min="15108" max="15345" width="9.140625" style="2"/>
    <col min="15346" max="15346" width="3.7109375" style="2" customWidth="1"/>
    <col min="15347" max="15347" width="27.7109375" style="2" customWidth="1"/>
    <col min="15348" max="15348" width="10.42578125" style="2" customWidth="1"/>
    <col min="15349" max="15349" width="10.5703125" style="2" customWidth="1"/>
    <col min="15350" max="15350" width="9.140625" style="2" customWidth="1"/>
    <col min="15351" max="15351" width="10.42578125" style="2" customWidth="1"/>
    <col min="15352" max="15363" width="9.140625" style="2" customWidth="1"/>
    <col min="15364" max="15601" width="9.140625" style="2"/>
    <col min="15602" max="15602" width="3.7109375" style="2" customWidth="1"/>
    <col min="15603" max="15603" width="27.7109375" style="2" customWidth="1"/>
    <col min="15604" max="15604" width="10.42578125" style="2" customWidth="1"/>
    <col min="15605" max="15605" width="10.5703125" style="2" customWidth="1"/>
    <col min="15606" max="15606" width="9.140625" style="2" customWidth="1"/>
    <col min="15607" max="15607" width="10.42578125" style="2" customWidth="1"/>
    <col min="15608" max="15619" width="9.140625" style="2" customWidth="1"/>
    <col min="15620" max="15857" width="9.140625" style="2"/>
    <col min="15858" max="15858" width="3.7109375" style="2" customWidth="1"/>
    <col min="15859" max="15859" width="27.7109375" style="2" customWidth="1"/>
    <col min="15860" max="15860" width="10.42578125" style="2" customWidth="1"/>
    <col min="15861" max="15861" width="10.5703125" style="2" customWidth="1"/>
    <col min="15862" max="15862" width="9.140625" style="2" customWidth="1"/>
    <col min="15863" max="15863" width="10.42578125" style="2" customWidth="1"/>
    <col min="15864" max="15875" width="9.140625" style="2" customWidth="1"/>
    <col min="15876" max="16113" width="9.140625" style="2"/>
    <col min="16114" max="16114" width="3.7109375" style="2" customWidth="1"/>
    <col min="16115" max="16115" width="27.7109375" style="2" customWidth="1"/>
    <col min="16116" max="16116" width="10.42578125" style="2" customWidth="1"/>
    <col min="16117" max="16117" width="10.5703125" style="2" customWidth="1"/>
    <col min="16118" max="16118" width="9.140625" style="2" customWidth="1"/>
    <col min="16119" max="16119" width="10.42578125" style="2" customWidth="1"/>
    <col min="16120" max="16131" width="9.140625" style="2" customWidth="1"/>
    <col min="16132" max="16384" width="9.140625" style="2"/>
  </cols>
  <sheetData>
    <row r="1" spans="1:7" x14ac:dyDescent="0.25">
      <c r="E1" t="s">
        <v>62</v>
      </c>
      <c r="F1"/>
      <c r="G1"/>
    </row>
    <row r="2" spans="1:7" x14ac:dyDescent="0.25">
      <c r="E2" t="s">
        <v>63</v>
      </c>
      <c r="F2"/>
      <c r="G2"/>
    </row>
    <row r="3" spans="1:7" x14ac:dyDescent="0.25">
      <c r="E3" t="s">
        <v>64</v>
      </c>
      <c r="F3"/>
      <c r="G3"/>
    </row>
    <row r="4" spans="1:7" x14ac:dyDescent="0.25">
      <c r="E4" t="s">
        <v>65</v>
      </c>
      <c r="F4"/>
      <c r="G4"/>
    </row>
    <row r="6" spans="1:7" ht="77.25" customHeight="1" x14ac:dyDescent="0.3">
      <c r="A6" s="55" t="s">
        <v>61</v>
      </c>
      <c r="B6" s="55"/>
      <c r="C6" s="55"/>
      <c r="D6" s="55"/>
      <c r="E6" s="55"/>
      <c r="F6" s="55"/>
      <c r="G6" s="55"/>
    </row>
    <row r="7" spans="1:7" ht="15.75" x14ac:dyDescent="0.25">
      <c r="A7" s="9"/>
      <c r="B7" s="10"/>
      <c r="C7" s="10"/>
      <c r="D7" s="10"/>
      <c r="E7" s="11"/>
      <c r="F7" s="11"/>
      <c r="G7" s="10"/>
    </row>
    <row r="8" spans="1:7" ht="38.25" customHeight="1" x14ac:dyDescent="0.25">
      <c r="A8" s="56" t="s">
        <v>22</v>
      </c>
      <c r="B8" s="58" t="s">
        <v>23</v>
      </c>
      <c r="C8" s="60" t="s">
        <v>24</v>
      </c>
      <c r="D8" s="61"/>
      <c r="E8" s="61"/>
      <c r="F8" s="61"/>
      <c r="G8" s="62"/>
    </row>
    <row r="9" spans="1:7" ht="63" x14ac:dyDescent="0.25">
      <c r="A9" s="57"/>
      <c r="B9" s="59"/>
      <c r="C9" s="23" t="s">
        <v>54</v>
      </c>
      <c r="D9" s="24" t="s">
        <v>51</v>
      </c>
      <c r="E9" s="24" t="s">
        <v>52</v>
      </c>
      <c r="F9" s="24" t="s">
        <v>60</v>
      </c>
      <c r="G9" s="25" t="s">
        <v>53</v>
      </c>
    </row>
    <row r="10" spans="1:7" s="3" customFormat="1" ht="15.75" x14ac:dyDescent="0.2">
      <c r="A10" s="12"/>
      <c r="B10" s="12"/>
      <c r="C10" s="12"/>
      <c r="D10" s="12"/>
      <c r="E10" s="13"/>
      <c r="F10" s="13"/>
      <c r="G10" s="12"/>
    </row>
    <row r="11" spans="1:7" ht="15.75" x14ac:dyDescent="0.25">
      <c r="A11" s="14">
        <v>1</v>
      </c>
      <c r="B11" s="15" t="s">
        <v>16</v>
      </c>
      <c r="C11" s="16">
        <v>1.56</v>
      </c>
      <c r="D11" s="17">
        <f>F11/1.2359</f>
        <v>64.325592685492353</v>
      </c>
      <c r="E11" s="17">
        <f>D11*0.2359</f>
        <v>15.174407314507645</v>
      </c>
      <c r="F11" s="17">
        <v>79.5</v>
      </c>
      <c r="G11" s="18">
        <f>F11*4</f>
        <v>318</v>
      </c>
    </row>
    <row r="12" spans="1:7" s="4" customFormat="1" ht="15.75" x14ac:dyDescent="0.25">
      <c r="A12" s="19"/>
      <c r="B12" s="20" t="s">
        <v>25</v>
      </c>
      <c r="C12" s="21">
        <f>SUM(C11:C11)</f>
        <v>1.56</v>
      </c>
      <c r="D12" s="22">
        <f>SUM(D11:D11)</f>
        <v>64.325592685492353</v>
      </c>
      <c r="E12" s="22">
        <f>SUM(E11:E11)</f>
        <v>15.174407314507645</v>
      </c>
      <c r="F12" s="22">
        <f>SUM(F11:F11)</f>
        <v>79.5</v>
      </c>
      <c r="G12" s="22">
        <f>SUM(G11:G11)</f>
        <v>318</v>
      </c>
    </row>
    <row r="13" spans="1:7" x14ac:dyDescent="0.25">
      <c r="A13" s="5"/>
      <c r="B13" s="5"/>
    </row>
    <row r="14" spans="1:7" x14ac:dyDescent="0.25">
      <c r="B14" s="7"/>
      <c r="G14" s="6"/>
    </row>
    <row r="15" spans="1:7" x14ac:dyDescent="0.25">
      <c r="G15" s="6"/>
    </row>
    <row r="17" spans="5:7" x14ac:dyDescent="0.25">
      <c r="G17" s="6"/>
    </row>
    <row r="20" spans="5:7" x14ac:dyDescent="0.25">
      <c r="E20" s="8"/>
    </row>
  </sheetData>
  <mergeCells count="4">
    <mergeCell ref="A6:G6"/>
    <mergeCell ref="A8:A9"/>
    <mergeCell ref="B8:B9"/>
    <mergeCell ref="C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Mērķdotācija</vt:lpstr>
      <vt:lpstr>Kval. pak. Kusas pamatskola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2021-09-22T07:48:14Z</cp:lastPrinted>
  <dcterms:created xsi:type="dcterms:W3CDTF">2020-09-18T06:06:18Z</dcterms:created>
  <dcterms:modified xsi:type="dcterms:W3CDTF">2021-10-01T17:20:57Z</dcterms:modified>
</cp:coreProperties>
</file>